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555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<sst xmlns="http://schemas.openxmlformats.org/spreadsheetml/2006/main" count="93" uniqueCount="93">
  <si>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INCOME</t>
  </si>
  <si>
    <t>SPENDING</t>
  </si>
  <si>
    <t>Biola: Spring 2003, Business Department</t>
  </si>
  <si>
    <t>Biola: Fall 2003, Business Department</t>
  </si>
  <si>
    <t>Biola: First Year Seminar</t>
  </si>
  <si>
    <t>USC: Spring 2003 (5 months)</t>
  </si>
  <si>
    <t>USC: Spring 2003 (4 months)</t>
  </si>
  <si>
    <t>Auto Fuel</t>
  </si>
  <si>
    <t>Auto Insurance</t>
  </si>
  <si>
    <t>Auto Parking</t>
  </si>
  <si>
    <t>Auto Service</t>
  </si>
  <si>
    <t>Auto Parking Tickets</t>
  </si>
  <si>
    <t>Bank Fees: ATM Fees</t>
  </si>
  <si>
    <t>Bank Fees: Credit Card Late Fees</t>
  </si>
  <si>
    <t>Bank Fees: Box of Checks</t>
  </si>
  <si>
    <t>Bank Fees: Overdraft Fee</t>
  </si>
  <si>
    <t>Bank Fees: Monthly</t>
  </si>
  <si>
    <t>Clothing</t>
  </si>
  <si>
    <t>Computer Hardware</t>
  </si>
  <si>
    <t>Computer Software</t>
  </si>
  <si>
    <t>Computer Supplies</t>
  </si>
  <si>
    <t>Dining Out</t>
  </si>
  <si>
    <t>Dining: USC meal plan</t>
  </si>
  <si>
    <t>Educational: Books, Retreats, Museums</t>
  </si>
  <si>
    <t>Educational: USC Fees</t>
  </si>
  <si>
    <t>Gifts: Helping Pay for Food</t>
  </si>
  <si>
    <t>Gifts: Homeless</t>
  </si>
  <si>
    <t>Gifts: Brithday/Wedding</t>
  </si>
  <si>
    <t>Gifts: Graduation</t>
  </si>
  <si>
    <t>Gifts: Plane Tickets</t>
  </si>
  <si>
    <t>Interest Charges: Credit Card Finance Charges</t>
  </si>
  <si>
    <t>Internet: Cable Modem</t>
  </si>
  <si>
    <t>Internet: Web Hosting</t>
  </si>
  <si>
    <t>Medical: Health Club/USC Gym</t>
  </si>
  <si>
    <t>Medical: Medicine</t>
  </si>
  <si>
    <t>Misc: Haircuts</t>
  </si>
  <si>
    <t>Misc: Untracked Cash</t>
  </si>
  <si>
    <t>Office: Credit Reports</t>
  </si>
  <si>
    <t>Rent</t>
  </si>
  <si>
    <t>Tax: Federal Withheld</t>
  </si>
  <si>
    <t>Tax: FICA Medicare</t>
  </si>
  <si>
    <t>Tax: State Disability</t>
  </si>
  <si>
    <t>Tax: State Withheld</t>
  </si>
  <si>
    <t>Travel: Airfare/Train Fare</t>
  </si>
  <si>
    <t>Travel: Food/Misc</t>
  </si>
  <si>
    <t>Travel: Gas Paid to Others</t>
  </si>
  <si>
    <t>Travel: Lodging</t>
  </si>
  <si>
    <t>Utilities: Electric</t>
  </si>
  <si>
    <t>Utilities: Gas</t>
  </si>
  <si>
    <t>Utilities: Telephone</t>
  </si>
  <si>
    <t>Utilities: Trash</t>
  </si>
  <si>
    <t>Utilities: Water</t>
  </si>
  <si>
    <t>Interest Income</t>
  </si>
  <si>
    <t>Web Site Development</t>
  </si>
  <si>
    <t>Credit Card Rebate</t>
  </si>
  <si>
    <t>Tax Refund: Federal 2002</t>
  </si>
  <si>
    <t>Tax Refund: State 2002</t>
  </si>
  <si>
    <t>Groceries</t>
  </si>
  <si>
    <t>Household</t>
  </si>
  <si>
    <t>Health Insurance</t>
  </si>
  <si>
    <t>Year 2003 Personal Finances - Matthew Weathers</t>
  </si>
  <si>
    <t>Computer Consulting</t>
  </si>
  <si>
    <t>TOTAL EARNED INCOME</t>
  </si>
  <si>
    <t>TOTAL INCOMING FUNDS</t>
  </si>
  <si>
    <t>Biola Salary</t>
  </si>
  <si>
    <t>USC Salary</t>
  </si>
  <si>
    <t>Other Earned Income</t>
  </si>
  <si>
    <t>Taxes</t>
  </si>
  <si>
    <t>Tithe on Earned Income (Grace EV Free General Fund)</t>
  </si>
  <si>
    <t>Grace EV Free Building Fund</t>
  </si>
  <si>
    <t>Automobile Costs</t>
  </si>
  <si>
    <t>Banking Costs</t>
  </si>
  <si>
    <t>Technology</t>
  </si>
  <si>
    <t>Food</t>
  </si>
  <si>
    <t>Housing</t>
  </si>
  <si>
    <t>Gifts</t>
  </si>
  <si>
    <t>Gifts: Charity (Billy Graham Crusade)</t>
  </si>
  <si>
    <t>Household: New Vacuum Cleaner</t>
  </si>
  <si>
    <t>Household: Put Window in place of Swamp Cooler</t>
  </si>
  <si>
    <t>Household: New Blinds</t>
  </si>
  <si>
    <t>Household: Regular Supplies</t>
  </si>
  <si>
    <t>Travel</t>
  </si>
  <si>
    <t>Public Transportation</t>
  </si>
  <si>
    <t>Health/Medical</t>
  </si>
  <si>
    <t>Other Spending</t>
  </si>
  <si>
    <t>Education</t>
  </si>
  <si>
    <t>Other Non-Earned Income</t>
  </si>
  <si>
    <t>Entertainment: Dating</t>
  </si>
  <si>
    <t>Entertainment: Tux Rental</t>
  </si>
  <si>
    <t>Entertainment: Mostly Movies</t>
  </si>
  <si>
    <t>Money Lent, then forgiven</t>
  </si>
  <si>
    <t>TOTAL SPENDING</t>
  </si>
  <si>
    <t>NET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</si>
</sst>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  <numFmt numFmtId="166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8" fontId="0" fillId="0" borderId="0" xfId="17" applyNumberForma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8" fontId="1" fillId="0" borderId="0" xfId="17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8" fontId="1" fillId="0" borderId="0" xfId="17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8" fontId="1" fillId="0" borderId="2" xfId="0" applyNumberFormat="1" applyFont="1" applyBorder="1" applyAlignment="1">
      <alignment/>
    </xf>
    <xf numFmtId="8" fontId="3" fillId="0" borderId="0" xfId="0" applyNumberFormat="1" applyFont="1" applyAlignment="1">
      <alignment/>
    </xf>
    <xf numFmtId="7" fontId="3" fillId="0" borderId="0" xfId="0" applyNumberFormat="1" applyFont="1" applyBorder="1" applyAlignment="1">
      <alignment/>
    </xf>
    <xf numFmtId="8" fontId="4" fillId="2" borderId="3" xfId="17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8" fontId="1" fillId="0" borderId="2" xfId="17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19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2" xfId="0" applyNumberFormat="1" applyFont="1" applyBorder="1" applyAlignment="1">
      <alignment/>
    </xf>
    <xf numFmtId="10" fontId="7" fillId="0" borderId="2" xfId="19" applyNumberFormat="1" applyFont="1" applyBorder="1" applyAlignment="1">
      <alignment/>
    </xf>
    <xf numFmtId="10" fontId="7" fillId="0" borderId="1" xfId="19" applyNumberFormat="1" applyFont="1" applyBorder="1" applyAlignment="1">
      <alignment/>
    </xf>
    <xf numFmtId="8" fontId="1" fillId="0" borderId="1" xfId="17" applyNumberFormat="1" applyFont="1" applyBorder="1" applyAlignment="1">
      <alignment/>
    </xf>
    <xf numFmtId="8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2" width="13.7109375" style="1" customWidth="1"/>
    <col min="3" max="3" width="11.57421875" style="0" customWidth="1"/>
    <col min="4" max="4" width="2.57421875" style="0" customWidth="1"/>
    <col min="5" max="5" width="10.421875" style="0" customWidth="1"/>
    <col min="6" max="6" width="11.28125" style="0" bestFit="1" customWidth="1"/>
    <col min="12" max="12" width="10.28125" style="0" bestFit="1" customWidth="1"/>
  </cols>
  <sheetData>
    <row r="1" spans="1:2" s="24" customFormat="1" ht="15.75">
      <c r="A1" s="26"/>
      <c r="B1" s="25" t="s">
        <v>60</v>
      </c>
    </row>
    <row r="2" ht="8.25" customHeight="1"/>
    <row r="3" spans="5:10" ht="12.75">
      <c r="E3" s="15" t="s">
        <v>0</v>
      </c>
      <c r="F3" s="18">
        <f>B24</f>
        <v>19365.25</v>
      </c>
      <c r="J3" s="10"/>
    </row>
    <row r="4" spans="1:10" ht="12.75">
      <c r="A4" s="32">
        <f>B4/B$18</f>
        <v>0.1455332740092152</v>
      </c>
      <c r="B4" s="33">
        <f>SUM(C5:C7)</f>
        <v>2795</v>
      </c>
      <c r="C4" s="6" t="s">
        <v>64</v>
      </c>
      <c r="D4" s="7"/>
      <c r="E4" s="7"/>
      <c r="F4" s="7"/>
      <c r="G4" s="7"/>
      <c r="H4" s="7"/>
      <c r="I4" s="7"/>
      <c r="J4" s="10"/>
    </row>
    <row r="5" spans="1:5" ht="12.75">
      <c r="A5" s="29"/>
      <c r="C5" s="1">
        <v>1000</v>
      </c>
      <c r="E5" t="s">
        <v>2</v>
      </c>
    </row>
    <row r="6" spans="1:5" ht="12.75">
      <c r="A6" s="29"/>
      <c r="C6" s="1">
        <v>1000</v>
      </c>
      <c r="E6" t="s">
        <v>3</v>
      </c>
    </row>
    <row r="7" spans="1:5" ht="12.75">
      <c r="A7" s="29"/>
      <c r="C7" s="1">
        <v>795</v>
      </c>
      <c r="E7" t="s">
        <v>4</v>
      </c>
    </row>
    <row r="8" spans="1:3" ht="12.75">
      <c r="A8" s="29"/>
      <c r="C8" s="1"/>
    </row>
    <row r="9" spans="1:3" ht="12.75">
      <c r="A9" s="28">
        <f>B9/B$18</f>
        <v>0.8153154114790606</v>
      </c>
      <c r="B9" s="5">
        <f>C10+C11</f>
        <v>15658.32</v>
      </c>
      <c r="C9" s="5" t="s">
        <v>65</v>
      </c>
    </row>
    <row r="10" spans="1:5" ht="12.75">
      <c r="A10" s="29"/>
      <c r="C10" s="1">
        <v>8547.2</v>
      </c>
      <c r="E10" t="s">
        <v>5</v>
      </c>
    </row>
    <row r="11" spans="1:5" ht="12.75">
      <c r="A11" s="29"/>
      <c r="C11" s="1">
        <v>7111.12</v>
      </c>
      <c r="E11" t="s">
        <v>6</v>
      </c>
    </row>
    <row r="12" spans="1:3" ht="12.75">
      <c r="A12" s="29"/>
      <c r="C12" s="1"/>
    </row>
    <row r="13" spans="1:3" ht="12.75">
      <c r="A13" s="28">
        <f>B13/B$18</f>
        <v>0.03915131451172415</v>
      </c>
      <c r="B13" s="5">
        <f>SUM(C14:C16)</f>
        <v>751.91</v>
      </c>
      <c r="C13" s="4" t="s">
        <v>66</v>
      </c>
    </row>
    <row r="14" spans="1:5" ht="12.75">
      <c r="A14" s="29"/>
      <c r="C14" s="1">
        <v>700</v>
      </c>
      <c r="E14" s="2" t="s">
        <v>53</v>
      </c>
    </row>
    <row r="15" spans="1:5" ht="12.75">
      <c r="A15" s="29"/>
      <c r="C15" s="1">
        <v>50</v>
      </c>
      <c r="E15" s="2" t="s">
        <v>61</v>
      </c>
    </row>
    <row r="16" spans="1:5" ht="12.75">
      <c r="A16" s="29"/>
      <c r="C16" s="1">
        <v>1.91</v>
      </c>
      <c r="E16" s="2" t="s">
        <v>54</v>
      </c>
    </row>
    <row r="17" spans="1:5" ht="12.75">
      <c r="A17" s="29"/>
      <c r="E17" s="2"/>
    </row>
    <row r="18" spans="1:4" ht="12.75">
      <c r="A18" s="28">
        <f>B18/B$18</f>
        <v>1</v>
      </c>
      <c r="B18" s="5">
        <f>SUM(B4:B16)</f>
        <v>19205.23</v>
      </c>
      <c r="C18" s="9" t="s">
        <v>62</v>
      </c>
      <c r="D18" s="4"/>
    </row>
    <row r="19" spans="1:4" ht="12.75">
      <c r="A19" s="29"/>
      <c r="B19" s="5"/>
      <c r="C19" s="9"/>
      <c r="D19" s="4"/>
    </row>
    <row r="20" spans="1:4" ht="12.75">
      <c r="A20" s="28">
        <f>B20/B$18</f>
        <v>0.008332105369214532</v>
      </c>
      <c r="B20" s="5">
        <f>SUM(C21:C23)</f>
        <v>160.01999999999998</v>
      </c>
      <c r="C20" s="9" t="s">
        <v>86</v>
      </c>
      <c r="D20" s="4"/>
    </row>
    <row r="21" spans="1:5" ht="12.75">
      <c r="A21" s="29"/>
      <c r="C21" s="1">
        <v>7.3</v>
      </c>
      <c r="E21" t="s">
        <v>52</v>
      </c>
    </row>
    <row r="22" spans="1:6" ht="12.75">
      <c r="A22" s="29"/>
      <c r="C22" s="1">
        <v>83.1</v>
      </c>
      <c r="E22" t="s">
        <v>55</v>
      </c>
      <c r="F22" s="2"/>
    </row>
    <row r="23" spans="1:6" ht="12.75">
      <c r="A23" s="29"/>
      <c r="C23" s="1">
        <f>80.6-10.98</f>
        <v>69.61999999999999</v>
      </c>
      <c r="E23" t="s">
        <v>56</v>
      </c>
      <c r="F23" s="2"/>
    </row>
    <row r="24" spans="1:11" ht="12.75">
      <c r="A24" s="30"/>
      <c r="B24" s="23">
        <f>SUM(B18:B23)</f>
        <v>19365.25</v>
      </c>
      <c r="C24" s="13" t="s">
        <v>63</v>
      </c>
      <c r="D24" s="14"/>
      <c r="E24" s="14"/>
      <c r="F24" s="14"/>
      <c r="G24" s="14"/>
      <c r="H24" s="14"/>
      <c r="I24" s="14"/>
      <c r="K24" s="11"/>
    </row>
    <row r="25" spans="1:11" ht="12.75">
      <c r="A25" s="29"/>
      <c r="B25" s="12"/>
      <c r="C25" s="10"/>
      <c r="D25" s="10"/>
      <c r="E25" s="11"/>
      <c r="F25" s="10"/>
      <c r="G25" s="10"/>
      <c r="H25" s="10"/>
      <c r="K25" s="11"/>
    </row>
    <row r="26" spans="1:11" ht="12.75">
      <c r="A26" s="29"/>
      <c r="E26" s="16" t="s">
        <v>1</v>
      </c>
      <c r="F26" s="19">
        <f>B111</f>
        <v>-23556</v>
      </c>
      <c r="G26" s="10"/>
      <c r="H26" s="10"/>
      <c r="K26" s="10"/>
    </row>
    <row r="27" spans="1:11" ht="12.75">
      <c r="A27" s="32">
        <f>B27/B$18</f>
        <v>-0.10052730428117758</v>
      </c>
      <c r="B27" s="34">
        <f>SUM(C28:C31)</f>
        <v>-1930.65</v>
      </c>
      <c r="C27" s="6" t="s">
        <v>67</v>
      </c>
      <c r="D27" s="7"/>
      <c r="E27" s="7"/>
      <c r="F27" s="7"/>
      <c r="G27" s="7"/>
      <c r="H27" s="7"/>
      <c r="I27" s="7"/>
      <c r="K27" s="10"/>
    </row>
    <row r="28" spans="1:5" ht="12.75">
      <c r="A28" s="29"/>
      <c r="C28" s="3">
        <v>-1639.76</v>
      </c>
      <c r="E28" t="s">
        <v>39</v>
      </c>
    </row>
    <row r="29" spans="1:5" ht="12.75">
      <c r="A29" s="29"/>
      <c r="C29" s="1">
        <v>-40.52</v>
      </c>
      <c r="E29" t="s">
        <v>40</v>
      </c>
    </row>
    <row r="30" spans="1:5" ht="12.75">
      <c r="A30" s="29"/>
      <c r="C30" s="1">
        <v>-25.16</v>
      </c>
      <c r="E30" t="s">
        <v>41</v>
      </c>
    </row>
    <row r="31" spans="1:12" ht="12.75">
      <c r="A31" s="29"/>
      <c r="C31" s="1">
        <v>-225.21</v>
      </c>
      <c r="E31" t="s">
        <v>42</v>
      </c>
      <c r="L31" s="3"/>
    </row>
    <row r="32" spans="1:3" ht="12.75">
      <c r="A32" s="29"/>
      <c r="C32" s="1"/>
    </row>
    <row r="33" spans="1:3" ht="12.75">
      <c r="A33" s="28">
        <f>B33/B$18</f>
        <v>-0.10000036448404939</v>
      </c>
      <c r="B33" s="5">
        <v>-1920.53</v>
      </c>
      <c r="C33" t="s">
        <v>68</v>
      </c>
    </row>
    <row r="34" spans="1:3" ht="12.75">
      <c r="A34" s="28">
        <f>B34/B$18</f>
        <v>-0.004884086261919279</v>
      </c>
      <c r="B34" s="5">
        <v>-93.8</v>
      </c>
      <c r="C34" t="s">
        <v>69</v>
      </c>
    </row>
    <row r="35" spans="1:3" ht="12.75">
      <c r="A35" s="29"/>
      <c r="C35" s="1"/>
    </row>
    <row r="36" spans="1:3" ht="12.75">
      <c r="A36" s="28">
        <f>B36/B$18</f>
        <v>-0.12124145349990603</v>
      </c>
      <c r="B36" s="5">
        <f>SUM(C37:C41)</f>
        <v>-2328.4700000000003</v>
      </c>
      <c r="C36" s="5" t="s">
        <v>70</v>
      </c>
    </row>
    <row r="37" spans="1:5" ht="12.75">
      <c r="A37" s="29"/>
      <c r="C37" s="1">
        <v>-821.19</v>
      </c>
      <c r="E37" t="s">
        <v>7</v>
      </c>
    </row>
    <row r="38" spans="1:5" ht="12.75">
      <c r="A38" s="29"/>
      <c r="C38" s="1">
        <v>-563</v>
      </c>
      <c r="E38" t="s">
        <v>8</v>
      </c>
    </row>
    <row r="39" spans="1:5" ht="12.75">
      <c r="A39" s="29"/>
      <c r="C39" s="1">
        <v>-14.16</v>
      </c>
      <c r="E39" t="s">
        <v>9</v>
      </c>
    </row>
    <row r="40" spans="1:5" ht="12.75">
      <c r="A40" s="29"/>
      <c r="C40" s="1">
        <v>-860.12</v>
      </c>
      <c r="E40" t="s">
        <v>10</v>
      </c>
    </row>
    <row r="41" spans="1:5" ht="12.75">
      <c r="A41" s="29"/>
      <c r="C41" s="1">
        <v>-70</v>
      </c>
      <c r="E41" t="s">
        <v>11</v>
      </c>
    </row>
    <row r="42" spans="1:3" ht="12.75">
      <c r="A42" s="28">
        <f>B42/B$18</f>
        <v>-0.023795601510630177</v>
      </c>
      <c r="B42" s="5">
        <v>-457</v>
      </c>
      <c r="C42" s="4" t="s">
        <v>82</v>
      </c>
    </row>
    <row r="43" spans="1:3" ht="12.75">
      <c r="A43" s="29"/>
      <c r="C43" s="1"/>
    </row>
    <row r="44" spans="1:3" ht="12.75">
      <c r="A44" s="28">
        <f>B44/B$18</f>
        <v>-0.017628010703334456</v>
      </c>
      <c r="B44" s="5">
        <f>SUM(C45:C50)</f>
        <v>-338.55</v>
      </c>
      <c r="C44" s="5" t="s">
        <v>71</v>
      </c>
    </row>
    <row r="45" spans="1:5" ht="12.75">
      <c r="A45" s="29"/>
      <c r="C45" s="1">
        <v>-54.5</v>
      </c>
      <c r="E45" t="s">
        <v>16</v>
      </c>
    </row>
    <row r="46" spans="1:5" ht="12.75">
      <c r="A46" s="29"/>
      <c r="C46" s="1">
        <v>-2.7</v>
      </c>
      <c r="E46" t="s">
        <v>12</v>
      </c>
    </row>
    <row r="47" spans="1:5" ht="12.75">
      <c r="A47" s="29"/>
      <c r="C47" s="1">
        <v>-65</v>
      </c>
      <c r="E47" t="s">
        <v>13</v>
      </c>
    </row>
    <row r="48" spans="1:5" ht="12.75">
      <c r="A48" s="29"/>
      <c r="C48" s="1">
        <v>-12.24</v>
      </c>
      <c r="E48" t="s">
        <v>14</v>
      </c>
    </row>
    <row r="49" spans="1:12" ht="12.75">
      <c r="A49" s="29"/>
      <c r="C49" s="1">
        <v>-6</v>
      </c>
      <c r="E49" t="s">
        <v>15</v>
      </c>
      <c r="L49" s="3"/>
    </row>
    <row r="50" spans="1:5" ht="12.75">
      <c r="A50" s="29"/>
      <c r="C50" s="1">
        <v>-198.11</v>
      </c>
      <c r="E50" t="s">
        <v>30</v>
      </c>
    </row>
    <row r="51" spans="1:3" ht="12.75">
      <c r="A51" s="29"/>
      <c r="C51" s="1"/>
    </row>
    <row r="52" spans="1:3" ht="12.75">
      <c r="A52" s="28">
        <f>B52/B$18</f>
        <v>-0.2755879518235398</v>
      </c>
      <c r="B52" s="5">
        <f>SUM(C53:C58)</f>
        <v>-5292.7300000000005</v>
      </c>
      <c r="C52" s="4" t="s">
        <v>74</v>
      </c>
    </row>
    <row r="53" spans="1:5" ht="12.75">
      <c r="A53" s="29"/>
      <c r="C53" s="1">
        <v>-4317</v>
      </c>
      <c r="E53" t="s">
        <v>38</v>
      </c>
    </row>
    <row r="54" spans="1:5" ht="12.75">
      <c r="A54" s="29"/>
      <c r="C54" s="1">
        <v>-214.39</v>
      </c>
      <c r="E54" t="s">
        <v>47</v>
      </c>
    </row>
    <row r="55" spans="1:5" ht="12.75">
      <c r="A55" s="29"/>
      <c r="C55" s="1">
        <v>-208.13</v>
      </c>
      <c r="E55" t="s">
        <v>48</v>
      </c>
    </row>
    <row r="56" spans="1:5" ht="12.75">
      <c r="A56" s="29"/>
      <c r="C56" s="1">
        <v>-380.49</v>
      </c>
      <c r="E56" t="s">
        <v>49</v>
      </c>
    </row>
    <row r="57" spans="1:12" ht="12.75">
      <c r="A57" s="29"/>
      <c r="C57" s="1">
        <v>-54.22</v>
      </c>
      <c r="E57" t="s">
        <v>50</v>
      </c>
      <c r="L57" s="3"/>
    </row>
    <row r="58" spans="1:5" ht="12.75">
      <c r="A58" s="29"/>
      <c r="C58" s="1">
        <v>-118.5</v>
      </c>
      <c r="E58" t="s">
        <v>51</v>
      </c>
    </row>
    <row r="59" spans="1:3" ht="12.75">
      <c r="A59" s="29"/>
      <c r="C59" s="1"/>
    </row>
    <row r="60" spans="1:3" ht="12.75">
      <c r="A60" s="28">
        <f>B60/B$18</f>
        <v>-0.02803767515411167</v>
      </c>
      <c r="B60" s="5">
        <f>SUM(C61:C65)</f>
        <v>-538.47</v>
      </c>
      <c r="C60" s="5" t="s">
        <v>72</v>
      </c>
    </row>
    <row r="61" spans="1:5" ht="12.75">
      <c r="A61" s="29"/>
      <c r="C61" s="1">
        <v>-38.34</v>
      </c>
      <c r="E61" t="s">
        <v>18</v>
      </c>
    </row>
    <row r="62" spans="1:5" ht="12.75">
      <c r="A62" s="29"/>
      <c r="C62" s="1">
        <v>-9.5</v>
      </c>
      <c r="E62" t="s">
        <v>19</v>
      </c>
    </row>
    <row r="63" spans="1:5" ht="12.75">
      <c r="A63" s="29"/>
      <c r="C63" s="1">
        <v>-37.82</v>
      </c>
      <c r="E63" t="s">
        <v>20</v>
      </c>
    </row>
    <row r="64" spans="1:5" ht="12.75">
      <c r="A64" s="29"/>
      <c r="C64" s="1">
        <v>-191.65</v>
      </c>
      <c r="E64" t="s">
        <v>31</v>
      </c>
    </row>
    <row r="65" spans="1:5" ht="12.75">
      <c r="A65" s="29"/>
      <c r="C65" s="1">
        <v>-261.16</v>
      </c>
      <c r="E65" t="s">
        <v>32</v>
      </c>
    </row>
    <row r="66" spans="1:3" ht="12.75">
      <c r="A66" s="29"/>
      <c r="C66" s="1"/>
    </row>
    <row r="67" spans="1:3" ht="12.75">
      <c r="A67" s="28">
        <f>B67/B$18</f>
        <v>-0.1874999674567813</v>
      </c>
      <c r="B67" s="5">
        <f>SUM(C68:C70)</f>
        <v>-3600.98</v>
      </c>
      <c r="C67" s="5" t="s">
        <v>73</v>
      </c>
    </row>
    <row r="68" spans="1:5" ht="12.75">
      <c r="A68" s="29"/>
      <c r="C68" s="1">
        <v>-2079.91</v>
      </c>
      <c r="E68" t="s">
        <v>21</v>
      </c>
    </row>
    <row r="69" spans="1:5" ht="12.75">
      <c r="A69" s="29"/>
      <c r="C69" s="1">
        <v>-550</v>
      </c>
      <c r="E69" t="s">
        <v>22</v>
      </c>
    </row>
    <row r="70" spans="1:5" ht="12.75">
      <c r="A70" s="29"/>
      <c r="C70" s="1">
        <v>-971.07</v>
      </c>
      <c r="E70" t="s">
        <v>57</v>
      </c>
    </row>
    <row r="71" spans="1:3" ht="12.75">
      <c r="A71" s="29"/>
      <c r="C71" s="1"/>
    </row>
    <row r="72" spans="1:3" ht="12.75">
      <c r="A72" s="28">
        <f>B72/B$18</f>
        <v>-0.0776793612989795</v>
      </c>
      <c r="B72" s="5">
        <f>SUM(C73:C78)</f>
        <v>-1491.85</v>
      </c>
      <c r="C72" s="5" t="s">
        <v>75</v>
      </c>
    </row>
    <row r="73" spans="1:5" ht="12.75">
      <c r="A73" s="29"/>
      <c r="C73" s="1">
        <v>-553.6</v>
      </c>
      <c r="E73" t="s">
        <v>25</v>
      </c>
    </row>
    <row r="74" spans="1:5" ht="12.75">
      <c r="A74" s="29"/>
      <c r="C74" s="1">
        <v>-63</v>
      </c>
      <c r="E74" t="s">
        <v>26</v>
      </c>
    </row>
    <row r="75" spans="1:5" ht="12.75">
      <c r="A75" s="29"/>
      <c r="C75" s="1">
        <v>-397.96</v>
      </c>
      <c r="E75" t="s">
        <v>27</v>
      </c>
    </row>
    <row r="76" spans="1:5" ht="12.75">
      <c r="A76" s="29"/>
      <c r="C76" s="1">
        <v>-252.29</v>
      </c>
      <c r="E76" t="s">
        <v>28</v>
      </c>
    </row>
    <row r="77" spans="1:5" ht="12.75">
      <c r="A77" s="29"/>
      <c r="C77" s="1">
        <v>-200</v>
      </c>
      <c r="E77" t="s">
        <v>29</v>
      </c>
    </row>
    <row r="78" spans="1:5" ht="12.75">
      <c r="A78" s="29"/>
      <c r="C78" s="1">
        <v>-25</v>
      </c>
      <c r="E78" t="s">
        <v>76</v>
      </c>
    </row>
    <row r="79" spans="1:3" ht="12.75">
      <c r="A79" s="29"/>
      <c r="C79" s="1"/>
    </row>
    <row r="80" spans="1:3" ht="12.75">
      <c r="A80" s="28">
        <f>B80/B$18</f>
        <v>-0.03276555396628939</v>
      </c>
      <c r="B80" s="5">
        <f>SUM(C81:C84)</f>
        <v>-629.27</v>
      </c>
      <c r="C80" s="5" t="s">
        <v>58</v>
      </c>
    </row>
    <row r="81" spans="1:5" ht="12.75">
      <c r="A81" s="29"/>
      <c r="C81" s="1">
        <f>-629.27+110.65+86+95.26</f>
        <v>-337.36</v>
      </c>
      <c r="E81" t="s">
        <v>80</v>
      </c>
    </row>
    <row r="82" spans="1:5" ht="12.75">
      <c r="A82" s="29"/>
      <c r="C82" s="1">
        <v>-110.65</v>
      </c>
      <c r="E82" t="s">
        <v>77</v>
      </c>
    </row>
    <row r="83" spans="1:5" ht="12.75">
      <c r="A83" s="29"/>
      <c r="C83" s="1">
        <v>-86</v>
      </c>
      <c r="E83" t="s">
        <v>78</v>
      </c>
    </row>
    <row r="84" spans="1:5" ht="12.75">
      <c r="A84" s="29"/>
      <c r="C84" s="1">
        <v>-95.26</v>
      </c>
      <c r="E84" t="s">
        <v>79</v>
      </c>
    </row>
    <row r="85" spans="1:3" ht="12.75">
      <c r="A85" s="29"/>
      <c r="C85" s="1"/>
    </row>
    <row r="86" spans="1:3" ht="12.75">
      <c r="A86" s="28">
        <f>B86/B$18</f>
        <v>-0.048147301542340294</v>
      </c>
      <c r="B86" s="5">
        <f>SUM(C87:C90)</f>
        <v>-924.6800000000001</v>
      </c>
      <c r="C86" s="5" t="s">
        <v>81</v>
      </c>
    </row>
    <row r="87" spans="1:5" ht="12.75">
      <c r="A87" s="29"/>
      <c r="C87" s="1">
        <f>-332-22.47</f>
        <v>-354.47</v>
      </c>
      <c r="E87" t="s">
        <v>44</v>
      </c>
    </row>
    <row r="88" spans="1:5" ht="12.75">
      <c r="A88" s="29"/>
      <c r="C88" s="1">
        <v>-324</v>
      </c>
      <c r="E88" t="s">
        <v>43</v>
      </c>
    </row>
    <row r="89" spans="1:5" ht="12.75">
      <c r="A89" s="29"/>
      <c r="C89" s="1">
        <v>-41.76</v>
      </c>
      <c r="E89" t="s">
        <v>45</v>
      </c>
    </row>
    <row r="90" spans="1:5" ht="12.75">
      <c r="A90" s="29"/>
      <c r="C90" s="1">
        <v>-204.45</v>
      </c>
      <c r="E90" t="s">
        <v>46</v>
      </c>
    </row>
    <row r="91" spans="1:3" ht="12.75">
      <c r="A91" s="29"/>
      <c r="C91" s="1"/>
    </row>
    <row r="92" spans="1:3" ht="12.75">
      <c r="A92" s="28">
        <f>B92/B$18</f>
        <v>-0.14919894216315036</v>
      </c>
      <c r="B92" s="5">
        <f>SUM(C93:C95)</f>
        <v>-2865.4</v>
      </c>
      <c r="C92" s="5" t="s">
        <v>83</v>
      </c>
    </row>
    <row r="93" spans="1:5" ht="12.75">
      <c r="A93" s="29"/>
      <c r="C93" s="1">
        <v>-2680</v>
      </c>
      <c r="E93" t="s">
        <v>59</v>
      </c>
    </row>
    <row r="94" spans="1:5" ht="12.75">
      <c r="A94" s="29"/>
      <c r="C94" s="1">
        <v>-128</v>
      </c>
      <c r="E94" t="s">
        <v>33</v>
      </c>
    </row>
    <row r="95" spans="1:5" ht="12.75">
      <c r="A95" s="29"/>
      <c r="C95" s="1">
        <v>-57.4</v>
      </c>
      <c r="E95" t="s">
        <v>34</v>
      </c>
    </row>
    <row r="96" spans="1:3" ht="12.75">
      <c r="A96" s="29"/>
      <c r="C96" s="1"/>
    </row>
    <row r="97" spans="1:3" ht="12.75">
      <c r="A97" s="28">
        <f>B97/B$18</f>
        <v>-0.038190118004314454</v>
      </c>
      <c r="B97" s="5">
        <f>SUM(C98:C99)</f>
        <v>-733.45</v>
      </c>
      <c r="C97" s="5" t="s">
        <v>85</v>
      </c>
    </row>
    <row r="98" spans="1:5" ht="12.75">
      <c r="A98" s="29"/>
      <c r="C98" s="1">
        <f>-376.72-58.24</f>
        <v>-434.96000000000004</v>
      </c>
      <c r="E98" t="s">
        <v>23</v>
      </c>
    </row>
    <row r="99" spans="1:5" ht="12.75">
      <c r="A99" s="29"/>
      <c r="C99" s="1">
        <v>-298.49</v>
      </c>
      <c r="E99" t="s">
        <v>24</v>
      </c>
    </row>
    <row r="100" spans="1:3" ht="12.75">
      <c r="A100" s="29"/>
      <c r="C100" s="1"/>
    </row>
    <row r="101" spans="1:3" ht="12.75">
      <c r="A101" s="28">
        <f>B101/B$18</f>
        <v>-0.02135720322016451</v>
      </c>
      <c r="B101" s="5">
        <f>SUM(C102:C109)</f>
        <v>-410.17</v>
      </c>
      <c r="C101" s="5" t="s">
        <v>84</v>
      </c>
    </row>
    <row r="102" spans="1:5" ht="12.75">
      <c r="A102" s="29"/>
      <c r="C102" s="1">
        <v>-71.08</v>
      </c>
      <c r="E102" t="s">
        <v>17</v>
      </c>
    </row>
    <row r="103" spans="1:5" ht="12.75">
      <c r="A103" s="29"/>
      <c r="C103" s="1">
        <v>-27.47</v>
      </c>
      <c r="E103" t="s">
        <v>90</v>
      </c>
    </row>
    <row r="104" spans="1:5" ht="12.75">
      <c r="A104" s="29"/>
      <c r="C104" s="1">
        <v>-58</v>
      </c>
      <c r="E104" t="s">
        <v>35</v>
      </c>
    </row>
    <row r="105" spans="1:5" ht="12.75">
      <c r="A105" s="29"/>
      <c r="C105" s="1">
        <f>-5.72+7.75-11</f>
        <v>-8.969999999999999</v>
      </c>
      <c r="E105" t="s">
        <v>36</v>
      </c>
    </row>
    <row r="106" spans="1:5" ht="12.75">
      <c r="A106" s="29"/>
      <c r="C106" s="1">
        <v>-31.9</v>
      </c>
      <c r="E106" t="s">
        <v>37</v>
      </c>
    </row>
    <row r="107" spans="1:5" ht="12.75">
      <c r="A107" s="29"/>
      <c r="C107" s="1">
        <v>-47.4</v>
      </c>
      <c r="E107" t="s">
        <v>87</v>
      </c>
    </row>
    <row r="108" spans="1:5" ht="12.75">
      <c r="A108" s="29"/>
      <c r="C108" s="1">
        <v>-70.1</v>
      </c>
      <c r="E108" t="s">
        <v>88</v>
      </c>
    </row>
    <row r="109" spans="1:5" ht="12.75">
      <c r="A109" s="29"/>
      <c r="C109" s="1">
        <f>-212.75+47.4+70.1</f>
        <v>-95.25</v>
      </c>
      <c r="E109" t="s">
        <v>89</v>
      </c>
    </row>
    <row r="110" spans="1:11" ht="12.75">
      <c r="A110" s="29"/>
      <c r="C110" s="5"/>
      <c r="K110" s="8"/>
    </row>
    <row r="111" spans="1:9" ht="12.75">
      <c r="A111" s="31">
        <f>B111/B$18</f>
        <v>-1.2265408953706882</v>
      </c>
      <c r="B111" s="23">
        <f>SUM(B26:B109)</f>
        <v>-23556</v>
      </c>
      <c r="C111" s="17" t="s">
        <v>91</v>
      </c>
      <c r="D111" s="14"/>
      <c r="E111" s="14"/>
      <c r="F111" s="14"/>
      <c r="G111" s="14"/>
      <c r="H111" s="14"/>
      <c r="I111" s="14"/>
    </row>
    <row r="113" spans="2:4" ht="15.75">
      <c r="B113" s="20">
        <f>B24+B111</f>
        <v>-4190.75</v>
      </c>
      <c r="C113" s="21" t="s">
        <v>92</v>
      </c>
      <c r="D113" s="22"/>
    </row>
  </sheetData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2004-01-02T11:16:51Z</cp:lastPrinted>
  <dcterms:created xsi:type="dcterms:W3CDTF">2004-01-02T01:08:20Z</dcterms:created>
  <dcterms:modified xsi:type="dcterms:W3CDTF">2004-01-02T11:17:10Z</dcterms:modified>
  <cp:category/>
  <cp:version/>
  <cp:contentType/>
  <cp:contentStatus/>
</cp:coreProperties>
</file>